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Area" localSheetId="0">'Table1'!$A$1:$R$58</definedName>
  </definedNames>
  <calcPr fullCalcOnLoad="1"/>
</workbook>
</file>

<file path=xl/sharedStrings.xml><?xml version="1.0" encoding="utf-8"?>
<sst xmlns="http://schemas.openxmlformats.org/spreadsheetml/2006/main" count="129" uniqueCount="67">
  <si>
    <t/>
  </si>
  <si>
    <t>Наименование</t>
  </si>
  <si>
    <t>ЦСт</t>
  </si>
  <si>
    <t>ВР</t>
  </si>
  <si>
    <t>Всего</t>
  </si>
  <si>
    <t>За счет средств муниципального района</t>
  </si>
  <si>
    <t>Итого</t>
  </si>
  <si>
    <t>Межбюджетные трансферты</t>
  </si>
  <si>
    <t>Социальное обеспечение и иные выплаты населению</t>
  </si>
  <si>
    <t>Иные бюджетные ассигнования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</si>
  <si>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</si>
  <si>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</si>
  <si>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Реализация основного мероприятия</t>
  </si>
  <si>
    <t>Непрограммная часть городского поселения</t>
  </si>
  <si>
    <t>Резервный фонд администрации в рамках непрограммной части бюджета городского поселения</t>
  </si>
  <si>
    <t>Прочие расходы органов местного самоуправления в рамках непрограммной части бюджета городского поселения</t>
  </si>
  <si>
    <t>За счет средств областного бюджета</t>
  </si>
  <si>
    <t>За счет средств городского поселения</t>
  </si>
  <si>
    <t>Доплаты к пенсиям, дополнительное пенсионное обеспечение в рамках непрограммной части бюджета городского поселения</t>
  </si>
  <si>
    <t>Физкультурно-оздоровительная работа и спортивные мероприятия в рамках непрограммной части бюджета городского поселения</t>
  </si>
  <si>
    <t>Ремонт объектов дорожной инфраструктуры пгт. Колпна в рамках непрограммной части бюджета городского поселения</t>
  </si>
  <si>
    <t>Предоставление межбюджетных трансфертов  бюджету  муниципального района на осуществление части полномочий по решению  вопросов местного назначения в рамках непрограммной  части бюджета городского поселения</t>
  </si>
  <si>
    <t>Администрация Колпнянского района Орловской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</si>
  <si>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внебюджетнывми фондами</t>
  </si>
  <si>
    <t>Председатель представительного органа муниципального образования в рамках непрограммной части бюджета городского поселения</t>
  </si>
  <si>
    <t>Основное мероприятие "Озеленение и благоустройство"</t>
  </si>
  <si>
    <t>За счет средств федерального бюджета</t>
  </si>
  <si>
    <t>Мероприятия по землеустройству и землепользованию в рамках непрограммной части бюджета городского поселения</t>
  </si>
  <si>
    <t>Основное мероприятие "Организация уличного освещения"</t>
  </si>
  <si>
    <t>Основное мероприятие "Содержание улично-дорожной сети"</t>
  </si>
  <si>
    <t>Федеральный проект "Формирование комфортной городской среды"</t>
  </si>
  <si>
    <t>38 0 00 95040</t>
  </si>
  <si>
    <t>38 0 00 95050</t>
  </si>
  <si>
    <t>38 0 00 95120</t>
  </si>
  <si>
    <t>39 0 00 00000</t>
  </si>
  <si>
    <t>39 0 F2 00000</t>
  </si>
  <si>
    <t>39 0 F2 55550</t>
  </si>
  <si>
    <t>38 0 00 00000</t>
  </si>
  <si>
    <t>40 0 00 00000</t>
  </si>
  <si>
    <t>40 0 01 00000</t>
  </si>
  <si>
    <t>40 0 01 95060</t>
  </si>
  <si>
    <t>40 0 02 00000</t>
  </si>
  <si>
    <t>40 0 02 95070</t>
  </si>
  <si>
    <t>40 0 03 00000</t>
  </si>
  <si>
    <t>40 0 03 95080</t>
  </si>
  <si>
    <t>38 0 00 95100</t>
  </si>
  <si>
    <t>38 0 00 95110</t>
  </si>
  <si>
    <t>38 0 00 95340</t>
  </si>
  <si>
    <t>38 0 00 95350</t>
  </si>
  <si>
    <t>38 0 00 95150</t>
  </si>
  <si>
    <t>39 0 F2 85550</t>
  </si>
  <si>
    <t>Реализация программ формирования современной городской среды</t>
  </si>
  <si>
    <t>Муниципальная программа «Формирование современной городской среды муниципального образования пгт.Колпна Колпнянского района Орловской области»</t>
  </si>
  <si>
    <t>38 0 00 95160</t>
  </si>
  <si>
    <t>Пространственное развитие исторической территории "Озерки" в рамках непрограммной части бюджета городского поселения</t>
  </si>
  <si>
    <t>Муниципальная программа «Благоустройство муниципального образования-поселок городского типа Колпна Колпнянского района Орловской области"</t>
  </si>
  <si>
    <t>39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</si>
  <si>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</si>
  <si>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Распределение бюджетных ассигнований по целевым статьям (муниципальным программам Колпнянского района и непрограммным направлениям деятельности), группам видов расходов, разделам, подразделам классификации расходов бюджета муниципального образования - поселок городского типа Колпна Колпнянского равйона Орловской области на 2023 год</t>
  </si>
  <si>
    <t>Утверждено</t>
  </si>
  <si>
    <t>Поправки</t>
  </si>
  <si>
    <t>Сумма с поправками</t>
  </si>
  <si>
    <t>38 0 00 72650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</si>
  <si>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</si>
  <si>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Софинансирование к закону Орловской области от 26 января 2007 года № 655-ОЗ "О наказах избирателей депутатам Орловского областного Совета народных депутатов" в рамках непрограммной части бюджета городского поселения</t>
  </si>
  <si>
    <t>38 0 00 82650</t>
  </si>
  <si>
    <t>Приложение № 6    к Решению Колпнянского поселкового Совета народных депутатов  № 47 от "29" сентября 2023 г. 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</si>
</sst>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.##0.0"/>
    <numFmt numFmtId="174" formatCode="#,##0.0_р_."/>
    <numFmt numFmtId="175" formatCode="0.0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7.1"/>
      <color indexed="12"/>
      <name val="Times New Roman"/>
      <family val="1"/>
    </font>
    <font>
      <u val="single"/>
      <sz val="7.1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30" borderId="8" applyNumberFormat="0" applyFont="0" applyAlignment="0" applyProtection="0"/>
    <xf numFmtId="9" fontId="6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6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74" fontId="5" fillId="0" borderId="1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174" fontId="5" fillId="0" borderId="16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174" fontId="5" fillId="0" borderId="19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5" fontId="2" fillId="0" borderId="19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 wrapText="1"/>
    </xf>
    <xf numFmtId="0" fontId="2" fillId="30" borderId="20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top" wrapText="1"/>
    </xf>
    <xf numFmtId="0" fontId="5" fillId="30" borderId="11" xfId="0" applyFont="1" applyFill="1" applyBorder="1" applyAlignment="1">
      <alignment vertical="center" wrapText="1"/>
    </xf>
    <xf numFmtId="0" fontId="5" fillId="30" borderId="19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center" vertical="center" wrapText="1"/>
    </xf>
    <xf numFmtId="174" fontId="5" fillId="30" borderId="19" xfId="0" applyNumberFormat="1" applyFont="1" applyFill="1" applyBorder="1" applyAlignment="1">
      <alignment vertical="top" wrapText="1"/>
    </xf>
    <xf numFmtId="174" fontId="5" fillId="30" borderId="11" xfId="0" applyNumberFormat="1" applyFont="1" applyFill="1" applyBorder="1" applyAlignment="1">
      <alignment vertical="top" wrapText="1"/>
    </xf>
    <xf numFmtId="174" fontId="5" fillId="30" borderId="16" xfId="0" applyNumberFormat="1" applyFont="1" applyFill="1" applyBorder="1" applyAlignment="1">
      <alignment vertical="top" wrapText="1"/>
    </xf>
    <xf numFmtId="49" fontId="5" fillId="30" borderId="11" xfId="0" applyNumberFormat="1" applyFont="1" applyFill="1" applyBorder="1" applyAlignment="1">
      <alignment vertical="center" wrapText="1"/>
    </xf>
    <xf numFmtId="0" fontId="2" fillId="30" borderId="19" xfId="0" applyFont="1" applyFill="1" applyBorder="1" applyAlignment="1">
      <alignment vertical="top" wrapText="1"/>
    </xf>
    <xf numFmtId="0" fontId="2" fillId="30" borderId="19" xfId="0" applyFont="1" applyFill="1" applyBorder="1" applyAlignment="1">
      <alignment vertical="center" wrapText="1"/>
    </xf>
    <xf numFmtId="172" fontId="5" fillId="30" borderId="11" xfId="0" applyNumberFormat="1" applyFont="1" applyFill="1" applyBorder="1" applyAlignment="1">
      <alignment vertical="center" wrapText="1"/>
    </xf>
    <xf numFmtId="175" fontId="2" fillId="30" borderId="19" xfId="0" applyNumberFormat="1" applyFont="1" applyFill="1" applyBorder="1" applyAlignment="1">
      <alignment horizontal="right" vertical="center" wrapText="1"/>
    </xf>
    <xf numFmtId="175" fontId="2" fillId="30" borderId="11" xfId="0" applyNumberFormat="1" applyFont="1" applyFill="1" applyBorder="1" applyAlignment="1">
      <alignment horizontal="right" vertical="center" wrapText="1"/>
    </xf>
    <xf numFmtId="175" fontId="2" fillId="30" borderId="16" xfId="0" applyNumberFormat="1" applyFont="1" applyFill="1" applyBorder="1" applyAlignment="1">
      <alignment horizontal="right" vertical="center" wrapText="1"/>
    </xf>
    <xf numFmtId="0" fontId="2" fillId="30" borderId="25" xfId="0" applyFont="1" applyFill="1" applyBorder="1" applyAlignment="1">
      <alignment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left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30" borderId="11" xfId="0" applyNumberFormat="1" applyFont="1" applyFill="1" applyBorder="1" applyAlignment="1">
      <alignment horizontal="right" vertical="center" wrapText="1"/>
    </xf>
    <xf numFmtId="172" fontId="5" fillId="30" borderId="11" xfId="0" applyNumberFormat="1" applyFont="1" applyFill="1" applyBorder="1" applyAlignment="1">
      <alignment horizontal="right" vertical="center" wrapText="1"/>
    </xf>
    <xf numFmtId="172" fontId="5" fillId="0" borderId="11" xfId="0" applyNumberFormat="1" applyFont="1" applyFill="1" applyBorder="1" applyAlignment="1">
      <alignment horizontal="right" vertical="center" wrapText="1"/>
    </xf>
    <xf numFmtId="172" fontId="5" fillId="33" borderId="11" xfId="0" applyNumberFormat="1" applyFont="1" applyFill="1" applyBorder="1" applyAlignment="1">
      <alignment horizontal="right" vertical="center" wrapText="1"/>
    </xf>
    <xf numFmtId="172" fontId="5" fillId="34" borderId="11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right" vertical="center" wrapText="1"/>
    </xf>
    <xf numFmtId="172" fontId="3" fillId="0" borderId="16" xfId="0" applyNumberFormat="1" applyFont="1" applyFill="1" applyBorder="1" applyAlignment="1">
      <alignment horizontal="right" vertical="center" wrapText="1"/>
    </xf>
    <xf numFmtId="172" fontId="2" fillId="0" borderId="19" xfId="0" applyNumberFormat="1" applyFont="1" applyFill="1" applyBorder="1" applyAlignment="1">
      <alignment horizontal="right" vertical="center" wrapText="1"/>
    </xf>
    <xf numFmtId="172" fontId="2" fillId="0" borderId="16" xfId="0" applyNumberFormat="1" applyFont="1" applyFill="1" applyBorder="1" applyAlignment="1">
      <alignment horizontal="right" vertical="center" wrapText="1"/>
    </xf>
    <xf numFmtId="172" fontId="2" fillId="30" borderId="19" xfId="0" applyNumberFormat="1" applyFont="1" applyFill="1" applyBorder="1" applyAlignment="1">
      <alignment horizontal="right" vertical="center" wrapText="1"/>
    </xf>
    <xf numFmtId="172" fontId="2" fillId="30" borderId="16" xfId="0" applyNumberFormat="1" applyFont="1" applyFill="1" applyBorder="1" applyAlignment="1">
      <alignment horizontal="right" vertical="center" wrapText="1"/>
    </xf>
    <xf numFmtId="172" fontId="5" fillId="30" borderId="19" xfId="0" applyNumberFormat="1" applyFont="1" applyFill="1" applyBorder="1" applyAlignment="1">
      <alignment horizontal="right" vertical="center" wrapText="1"/>
    </xf>
    <xf numFmtId="172" fontId="5" fillId="30" borderId="16" xfId="0" applyNumberFormat="1" applyFont="1" applyFill="1" applyBorder="1" applyAlignment="1">
      <alignment horizontal="right" vertical="center" wrapText="1"/>
    </xf>
    <xf numFmtId="172" fontId="5" fillId="0" borderId="19" xfId="0" applyNumberFormat="1" applyFont="1" applyFill="1" applyBorder="1" applyAlignment="1">
      <alignment horizontal="right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172" fontId="5" fillId="33" borderId="19" xfId="0" applyNumberFormat="1" applyFont="1" applyFill="1" applyBorder="1" applyAlignment="1">
      <alignment horizontal="right" vertical="center" wrapText="1"/>
    </xf>
    <xf numFmtId="172" fontId="5" fillId="33" borderId="16" xfId="0" applyNumberFormat="1" applyFont="1" applyFill="1" applyBorder="1" applyAlignment="1">
      <alignment horizontal="right" vertical="center" wrapText="1"/>
    </xf>
    <xf numFmtId="172" fontId="5" fillId="34" borderId="19" xfId="0" applyNumberFormat="1" applyFont="1" applyFill="1" applyBorder="1" applyAlignment="1">
      <alignment horizontal="right" vertical="center" wrapText="1"/>
    </xf>
    <xf numFmtId="172" fontId="5" fillId="34" borderId="16" xfId="0" applyNumberFormat="1" applyFont="1" applyFill="1" applyBorder="1" applyAlignment="1">
      <alignment horizontal="right" vertical="center" wrapText="1"/>
    </xf>
    <xf numFmtId="172" fontId="5" fillId="30" borderId="19" xfId="0" applyNumberFormat="1" applyFont="1" applyFill="1" applyBorder="1" applyAlignment="1">
      <alignment vertical="center" wrapText="1"/>
    </xf>
    <xf numFmtId="172" fontId="5" fillId="30" borderId="16" xfId="0" applyNumberFormat="1" applyFont="1" applyFill="1" applyBorder="1" applyAlignment="1">
      <alignment vertical="center" wrapText="1"/>
    </xf>
    <xf numFmtId="172" fontId="5" fillId="0" borderId="27" xfId="0" applyNumberFormat="1" applyFont="1" applyFill="1" applyBorder="1" applyAlignment="1">
      <alignment horizontal="right" vertical="center" wrapText="1"/>
    </xf>
    <xf numFmtId="172" fontId="5" fillId="0" borderId="28" xfId="0" applyNumberFormat="1" applyFont="1" applyFill="1" applyBorder="1" applyAlignment="1">
      <alignment horizontal="right" vertical="center" wrapText="1"/>
    </xf>
    <xf numFmtId="172" fontId="5" fillId="0" borderId="29" xfId="0" applyNumberFormat="1" applyFont="1" applyFill="1" applyBorder="1" applyAlignment="1">
      <alignment horizontal="right" vertical="center" wrapText="1"/>
    </xf>
    <xf numFmtId="172" fontId="3" fillId="0" borderId="26" xfId="0" applyNumberFormat="1" applyFont="1" applyFill="1" applyBorder="1" applyAlignment="1">
      <alignment horizontal="right" vertical="center" wrapText="1"/>
    </xf>
    <xf numFmtId="172" fontId="2" fillId="0" borderId="26" xfId="0" applyNumberFormat="1" applyFont="1" applyFill="1" applyBorder="1" applyAlignment="1">
      <alignment horizontal="right" vertical="center" wrapText="1"/>
    </xf>
    <xf numFmtId="172" fontId="2" fillId="30" borderId="26" xfId="0" applyNumberFormat="1" applyFont="1" applyFill="1" applyBorder="1" applyAlignment="1">
      <alignment horizontal="right" vertical="center" wrapText="1"/>
    </xf>
    <xf numFmtId="172" fontId="2" fillId="0" borderId="27" xfId="0" applyNumberFormat="1" applyFont="1" applyFill="1" applyBorder="1" applyAlignment="1">
      <alignment horizontal="right" vertical="center" wrapText="1"/>
    </xf>
    <xf numFmtId="172" fontId="2" fillId="0" borderId="28" xfId="0" applyNumberFormat="1" applyFont="1" applyFill="1" applyBorder="1" applyAlignment="1">
      <alignment horizontal="right" vertical="center" wrapText="1"/>
    </xf>
    <xf numFmtId="172" fontId="2" fillId="0" borderId="3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tabSelected="1" view="pageBreakPreview" zoomScale="71" zoomScaleSheetLayoutView="71" zoomScalePageLayoutView="0" workbookViewId="0" topLeftCell="A1">
      <selection activeCell="N2" sqref="N2:R2"/>
    </sheetView>
  </sheetViews>
  <sheetFormatPr defaultColWidth="9.33203125" defaultRowHeight="12.75"/>
  <cols>
    <col min="1" max="1" width="81.33203125" style="3" customWidth="1"/>
    <col min="2" max="2" width="19.16015625" style="3" customWidth="1"/>
    <col min="3" max="3" width="7.33203125" style="3" customWidth="1"/>
    <col min="4" max="4" width="13.16015625" style="3" customWidth="1"/>
    <col min="5" max="5" width="15.16015625" style="3" customWidth="1"/>
    <col min="6" max="8" width="12.66015625" style="3" customWidth="1"/>
    <col min="9" max="9" width="13.16015625" style="3" customWidth="1"/>
    <col min="10" max="13" width="12.66015625" style="3" customWidth="1"/>
    <col min="14" max="14" width="13.16015625" style="3" customWidth="1"/>
    <col min="15" max="18" width="12.66015625" style="3" customWidth="1"/>
  </cols>
  <sheetData>
    <row r="2" spans="1:18" ht="134.25" customHeight="1">
      <c r="A2" s="5"/>
      <c r="B2" s="5"/>
      <c r="C2" s="5"/>
      <c r="D2" s="94"/>
      <c r="E2" s="94"/>
      <c r="F2" s="94"/>
      <c r="G2" s="94"/>
      <c r="H2" s="94"/>
      <c r="I2" s="94"/>
      <c r="J2" s="94"/>
      <c r="K2" s="94"/>
      <c r="L2" s="94"/>
      <c r="M2" s="94"/>
      <c r="N2" s="94" t="s">
        <v>66</v>
      </c>
      <c r="O2" s="94"/>
      <c r="P2" s="94"/>
      <c r="Q2" s="94"/>
      <c r="R2" s="94"/>
    </row>
    <row r="3" spans="1:18" ht="50.25" customHeight="1">
      <c r="A3" s="94" t="s">
        <v>58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customHeight="1">
      <c r="A5" s="7" t="s">
        <v>0</v>
      </c>
      <c r="B5" s="8"/>
      <c r="C5" s="13"/>
      <c r="D5" s="91" t="s">
        <v>59</v>
      </c>
      <c r="E5" s="92"/>
      <c r="F5" s="92"/>
      <c r="G5" s="92"/>
      <c r="H5" s="93"/>
      <c r="I5" s="91" t="s">
        <v>60</v>
      </c>
      <c r="J5" s="92"/>
      <c r="K5" s="92"/>
      <c r="L5" s="92"/>
      <c r="M5" s="93"/>
      <c r="N5" s="91" t="s">
        <v>61</v>
      </c>
      <c r="O5" s="92"/>
      <c r="P5" s="92"/>
      <c r="Q5" s="92"/>
      <c r="R5" s="95"/>
    </row>
    <row r="6" spans="1:18" ht="92.25" customHeight="1">
      <c r="A6" s="9" t="s">
        <v>1</v>
      </c>
      <c r="B6" s="2" t="s">
        <v>2</v>
      </c>
      <c r="C6" s="14" t="s">
        <v>3</v>
      </c>
      <c r="D6" s="64" t="s">
        <v>4</v>
      </c>
      <c r="E6" s="27" t="s">
        <v>17</v>
      </c>
      <c r="F6" s="27" t="s">
        <v>5</v>
      </c>
      <c r="G6" s="27" t="s">
        <v>16</v>
      </c>
      <c r="H6" s="55" t="s">
        <v>26</v>
      </c>
      <c r="I6" s="64" t="s">
        <v>4</v>
      </c>
      <c r="J6" s="27" t="s">
        <v>17</v>
      </c>
      <c r="K6" s="27" t="s">
        <v>5</v>
      </c>
      <c r="L6" s="27" t="s">
        <v>16</v>
      </c>
      <c r="M6" s="55" t="s">
        <v>26</v>
      </c>
      <c r="N6" s="64" t="s">
        <v>4</v>
      </c>
      <c r="O6" s="27" t="s">
        <v>17</v>
      </c>
      <c r="P6" s="27" t="s">
        <v>5</v>
      </c>
      <c r="Q6" s="27" t="s">
        <v>16</v>
      </c>
      <c r="R6" s="65" t="s">
        <v>26</v>
      </c>
    </row>
    <row r="7" spans="1:18" ht="15.75">
      <c r="A7" s="10" t="s">
        <v>6</v>
      </c>
      <c r="B7" s="16" t="s">
        <v>0</v>
      </c>
      <c r="C7" s="17" t="s">
        <v>0</v>
      </c>
      <c r="D7" s="66">
        <f>D8+D45+D37</f>
        <v>116336.29999999999</v>
      </c>
      <c r="E7" s="57">
        <f>E8+E45+E37</f>
        <v>39908.7</v>
      </c>
      <c r="F7" s="57">
        <f>F8+F45+F37</f>
        <v>0</v>
      </c>
      <c r="G7" s="57">
        <f>G8+G45+G37</f>
        <v>1070.1</v>
      </c>
      <c r="H7" s="67">
        <f>H8+H45+H37</f>
        <v>75357.5</v>
      </c>
      <c r="I7" s="66">
        <f>N7-D7</f>
        <v>9662.000000000015</v>
      </c>
      <c r="J7" s="57">
        <f>O7-E7</f>
        <v>9662</v>
      </c>
      <c r="K7" s="57">
        <f>P7-F7</f>
        <v>0</v>
      </c>
      <c r="L7" s="57">
        <f>Q7-G7</f>
        <v>0</v>
      </c>
      <c r="M7" s="85">
        <f>R7-H7</f>
        <v>0</v>
      </c>
      <c r="N7" s="66">
        <f>N8+N45+N37</f>
        <v>125998.3</v>
      </c>
      <c r="O7" s="57">
        <f>O8+O45+O37</f>
        <v>49570.7</v>
      </c>
      <c r="P7" s="57">
        <f>P8+P45+P37</f>
        <v>0</v>
      </c>
      <c r="Q7" s="57">
        <f>Q8+Q45+Q37</f>
        <v>1070.1</v>
      </c>
      <c r="R7" s="67">
        <f>R8+R45+R37</f>
        <v>75357.5</v>
      </c>
    </row>
    <row r="8" spans="1:18" ht="15.75">
      <c r="A8" s="18" t="s">
        <v>13</v>
      </c>
      <c r="B8" s="16" t="s">
        <v>37</v>
      </c>
      <c r="C8" s="17" t="s">
        <v>0</v>
      </c>
      <c r="D8" s="68">
        <f>D13+D15+D19+D21+D23+D27+D35+D33+D31+D9+D11</f>
        <v>15399.9</v>
      </c>
      <c r="E8" s="68">
        <f>E13+E15+E19+E21+E23+E27+E35+E33+E31+E9+E11</f>
        <v>14356.9</v>
      </c>
      <c r="F8" s="68">
        <f>F13+F15+F19+F21+F23+F27+F35+F33+F31+F9+F11</f>
        <v>0</v>
      </c>
      <c r="G8" s="68">
        <f>G13+G15+G19+G21+G23+G27+G35+G33+G31+G9+G11</f>
        <v>1043</v>
      </c>
      <c r="H8" s="68">
        <f>H13+H15+H19+H21+H23+H27+H35+H33+H31+H9+H11</f>
        <v>0</v>
      </c>
      <c r="I8" s="68">
        <f aca="true" t="shared" si="0" ref="I8:I55">N8-D8</f>
        <v>1141.199999999999</v>
      </c>
      <c r="J8" s="58">
        <f aca="true" t="shared" si="1" ref="J8:J55">O8-E8</f>
        <v>1141.2000000000007</v>
      </c>
      <c r="K8" s="58">
        <f aca="true" t="shared" si="2" ref="K8:K55">P8-F8</f>
        <v>0</v>
      </c>
      <c r="L8" s="58">
        <f aca="true" t="shared" si="3" ref="L8:L55">Q8-G8</f>
        <v>0</v>
      </c>
      <c r="M8" s="86">
        <f aca="true" t="shared" si="4" ref="M8:M55">R8-H8</f>
        <v>0</v>
      </c>
      <c r="N8" s="68">
        <f>N13+N15+N19+N21+N23+N27+N35+N33+N31+N9+N11</f>
        <v>16541.1</v>
      </c>
      <c r="O8" s="68">
        <f>O13+O15+O19+O21+O23+O27+O35+O33+O31+O9+O11</f>
        <v>15498.1</v>
      </c>
      <c r="P8" s="68">
        <f>P13+P15+P19+P21+P23+P27+P35+P33+P31+P9+P11</f>
        <v>0</v>
      </c>
      <c r="Q8" s="68">
        <f>Q13+Q15+Q19+Q21+Q23+Q27+Q35+Q33+Q31+Q9+Q11</f>
        <v>1043</v>
      </c>
      <c r="R8" s="68">
        <f>R13+R15+R19+R21+R23+R27+R35+R33+R31+R9+R11</f>
        <v>0</v>
      </c>
    </row>
    <row r="9" spans="1:18" s="36" customFormat="1" ht="63" hidden="1">
      <c r="A9" s="43" t="s">
        <v>63</v>
      </c>
      <c r="B9" s="35" t="s">
        <v>62</v>
      </c>
      <c r="C9" s="53"/>
      <c r="D9" s="70">
        <v>1043</v>
      </c>
      <c r="E9" s="59">
        <v>0</v>
      </c>
      <c r="F9" s="59">
        <v>0</v>
      </c>
      <c r="G9" s="59">
        <v>1043</v>
      </c>
      <c r="H9" s="71">
        <v>0</v>
      </c>
      <c r="I9" s="70">
        <f aca="true" t="shared" si="5" ref="I9:M10">N9-D9</f>
        <v>0</v>
      </c>
      <c r="J9" s="59">
        <f t="shared" si="5"/>
        <v>0</v>
      </c>
      <c r="K9" s="59">
        <f t="shared" si="5"/>
        <v>0</v>
      </c>
      <c r="L9" s="59">
        <f t="shared" si="5"/>
        <v>0</v>
      </c>
      <c r="M9" s="87">
        <f t="shared" si="5"/>
        <v>0</v>
      </c>
      <c r="N9" s="70">
        <v>1043</v>
      </c>
      <c r="O9" s="59">
        <v>0</v>
      </c>
      <c r="P9" s="59">
        <v>0</v>
      </c>
      <c r="Q9" s="59">
        <v>1043</v>
      </c>
      <c r="R9" s="71">
        <v>0</v>
      </c>
    </row>
    <row r="10" spans="1:18" ht="31.5" hidden="1">
      <c r="A10" s="18" t="s">
        <v>11</v>
      </c>
      <c r="B10" s="32" t="s">
        <v>62</v>
      </c>
      <c r="C10" s="17">
        <v>200</v>
      </c>
      <c r="D10" s="68">
        <v>1043</v>
      </c>
      <c r="E10" s="58">
        <v>0</v>
      </c>
      <c r="F10" s="58">
        <v>0</v>
      </c>
      <c r="G10" s="58">
        <v>1043</v>
      </c>
      <c r="H10" s="69">
        <v>0</v>
      </c>
      <c r="I10" s="68">
        <f t="shared" si="5"/>
        <v>0</v>
      </c>
      <c r="J10" s="58">
        <f t="shared" si="5"/>
        <v>0</v>
      </c>
      <c r="K10" s="58">
        <f t="shared" si="5"/>
        <v>0</v>
      </c>
      <c r="L10" s="58">
        <f t="shared" si="5"/>
        <v>0</v>
      </c>
      <c r="M10" s="86">
        <f t="shared" si="5"/>
        <v>0</v>
      </c>
      <c r="N10" s="68">
        <v>1043</v>
      </c>
      <c r="O10" s="58">
        <v>0</v>
      </c>
      <c r="P10" s="58">
        <v>0</v>
      </c>
      <c r="Q10" s="58">
        <v>1043</v>
      </c>
      <c r="R10" s="69">
        <v>0</v>
      </c>
    </row>
    <row r="11" spans="1:18" s="36" customFormat="1" ht="63">
      <c r="A11" s="43" t="s">
        <v>64</v>
      </c>
      <c r="B11" s="35" t="s">
        <v>65</v>
      </c>
      <c r="C11" s="53"/>
      <c r="D11" s="70">
        <v>0</v>
      </c>
      <c r="E11" s="59">
        <v>0</v>
      </c>
      <c r="F11" s="59">
        <v>0</v>
      </c>
      <c r="G11" s="59">
        <v>0</v>
      </c>
      <c r="H11" s="71">
        <v>0</v>
      </c>
      <c r="I11" s="70">
        <f aca="true" t="shared" si="6" ref="I11:M12">N11-D11</f>
        <v>370</v>
      </c>
      <c r="J11" s="59">
        <f t="shared" si="6"/>
        <v>370</v>
      </c>
      <c r="K11" s="59">
        <f t="shared" si="6"/>
        <v>0</v>
      </c>
      <c r="L11" s="59">
        <f t="shared" si="6"/>
        <v>0</v>
      </c>
      <c r="M11" s="87">
        <f t="shared" si="6"/>
        <v>0</v>
      </c>
      <c r="N11" s="70">
        <v>370</v>
      </c>
      <c r="O11" s="59">
        <v>370</v>
      </c>
      <c r="P11" s="59">
        <v>0</v>
      </c>
      <c r="Q11" s="70">
        <v>0</v>
      </c>
      <c r="R11" s="71">
        <v>0</v>
      </c>
    </row>
    <row r="12" spans="1:18" ht="31.5">
      <c r="A12" s="18" t="s">
        <v>11</v>
      </c>
      <c r="B12" s="32" t="s">
        <v>65</v>
      </c>
      <c r="C12" s="17">
        <v>200</v>
      </c>
      <c r="D12" s="68">
        <v>0</v>
      </c>
      <c r="E12" s="58">
        <v>0</v>
      </c>
      <c r="F12" s="58">
        <v>0</v>
      </c>
      <c r="G12" s="58">
        <v>0</v>
      </c>
      <c r="H12" s="69">
        <v>0</v>
      </c>
      <c r="I12" s="68">
        <f t="shared" si="6"/>
        <v>370</v>
      </c>
      <c r="J12" s="58">
        <f t="shared" si="6"/>
        <v>370</v>
      </c>
      <c r="K12" s="58">
        <f t="shared" si="6"/>
        <v>0</v>
      </c>
      <c r="L12" s="58">
        <f t="shared" si="6"/>
        <v>0</v>
      </c>
      <c r="M12" s="86">
        <f t="shared" si="6"/>
        <v>0</v>
      </c>
      <c r="N12" s="68">
        <v>370</v>
      </c>
      <c r="O12" s="58">
        <v>370</v>
      </c>
      <c r="P12" s="58">
        <v>0</v>
      </c>
      <c r="Q12" s="68">
        <v>0</v>
      </c>
      <c r="R12" s="69">
        <v>0</v>
      </c>
    </row>
    <row r="13" spans="1:18" s="36" customFormat="1" ht="31.5" hidden="1">
      <c r="A13" s="44" t="s">
        <v>14</v>
      </c>
      <c r="B13" s="35" t="s">
        <v>31</v>
      </c>
      <c r="C13" s="53"/>
      <c r="D13" s="72">
        <v>30</v>
      </c>
      <c r="E13" s="60">
        <v>30</v>
      </c>
      <c r="F13" s="60">
        <v>0</v>
      </c>
      <c r="G13" s="60">
        <v>0</v>
      </c>
      <c r="H13" s="73">
        <v>0</v>
      </c>
      <c r="I13" s="70">
        <f t="shared" si="0"/>
        <v>0</v>
      </c>
      <c r="J13" s="59">
        <f t="shared" si="1"/>
        <v>0</v>
      </c>
      <c r="K13" s="59">
        <f t="shared" si="2"/>
        <v>0</v>
      </c>
      <c r="L13" s="59">
        <f t="shared" si="3"/>
        <v>0</v>
      </c>
      <c r="M13" s="87">
        <f t="shared" si="4"/>
        <v>0</v>
      </c>
      <c r="N13" s="72">
        <v>30</v>
      </c>
      <c r="O13" s="60">
        <v>30</v>
      </c>
      <c r="P13" s="60">
        <v>0</v>
      </c>
      <c r="Q13" s="60">
        <v>0</v>
      </c>
      <c r="R13" s="73">
        <v>0</v>
      </c>
    </row>
    <row r="14" spans="1:18" ht="15.75" hidden="1">
      <c r="A14" s="18" t="s">
        <v>9</v>
      </c>
      <c r="B14" s="19" t="s">
        <v>31</v>
      </c>
      <c r="C14" s="17">
        <v>800</v>
      </c>
      <c r="D14" s="74">
        <v>30</v>
      </c>
      <c r="E14" s="61">
        <v>30</v>
      </c>
      <c r="F14" s="61">
        <v>0</v>
      </c>
      <c r="G14" s="61">
        <v>0</v>
      </c>
      <c r="H14" s="75">
        <v>0</v>
      </c>
      <c r="I14" s="68">
        <f t="shared" si="0"/>
        <v>0</v>
      </c>
      <c r="J14" s="58">
        <f t="shared" si="1"/>
        <v>0</v>
      </c>
      <c r="K14" s="58">
        <f t="shared" si="2"/>
        <v>0</v>
      </c>
      <c r="L14" s="58">
        <f t="shared" si="3"/>
        <v>0</v>
      </c>
      <c r="M14" s="86">
        <f t="shared" si="4"/>
        <v>0</v>
      </c>
      <c r="N14" s="74">
        <v>30</v>
      </c>
      <c r="O14" s="61">
        <v>30</v>
      </c>
      <c r="P14" s="61">
        <v>0</v>
      </c>
      <c r="Q14" s="61">
        <v>0</v>
      </c>
      <c r="R14" s="75">
        <v>0</v>
      </c>
    </row>
    <row r="15" spans="1:18" s="36" customFormat="1" ht="31.5">
      <c r="A15" s="44" t="s">
        <v>15</v>
      </c>
      <c r="B15" s="35" t="s">
        <v>32</v>
      </c>
      <c r="C15" s="53" t="s">
        <v>0</v>
      </c>
      <c r="D15" s="72">
        <f>D16+D17+D18</f>
        <v>2358.4</v>
      </c>
      <c r="E15" s="60">
        <f>E16+E17+E18</f>
        <v>2358.4</v>
      </c>
      <c r="F15" s="60">
        <f>F16+F17+F18</f>
        <v>0</v>
      </c>
      <c r="G15" s="60">
        <f>G16+G17+G18</f>
        <v>0</v>
      </c>
      <c r="H15" s="73">
        <f>H16+H17+H18</f>
        <v>0</v>
      </c>
      <c r="I15" s="70">
        <f t="shared" si="0"/>
        <v>391.1999999999998</v>
      </c>
      <c r="J15" s="59">
        <f t="shared" si="1"/>
        <v>391.1999999999998</v>
      </c>
      <c r="K15" s="59">
        <f t="shared" si="2"/>
        <v>0</v>
      </c>
      <c r="L15" s="59">
        <f t="shared" si="3"/>
        <v>0</v>
      </c>
      <c r="M15" s="87">
        <f t="shared" si="4"/>
        <v>0</v>
      </c>
      <c r="N15" s="72">
        <f>N16+N17+N18</f>
        <v>2749.6</v>
      </c>
      <c r="O15" s="60">
        <f>O16+O17+O18</f>
        <v>2749.6</v>
      </c>
      <c r="P15" s="60">
        <f>P16+P17+P18</f>
        <v>0</v>
      </c>
      <c r="Q15" s="60">
        <f>Q16+Q17+Q18</f>
        <v>0</v>
      </c>
      <c r="R15" s="73">
        <f>R16+R17+R18</f>
        <v>0</v>
      </c>
    </row>
    <row r="16" spans="1:18" s="1" customFormat="1" ht="31.5">
      <c r="A16" s="18" t="s">
        <v>11</v>
      </c>
      <c r="B16" s="19" t="s">
        <v>32</v>
      </c>
      <c r="C16" s="17">
        <v>200</v>
      </c>
      <c r="D16" s="74">
        <f>1566.9+26.7+658.8</f>
        <v>2252.4</v>
      </c>
      <c r="E16" s="61">
        <f>1566.9+26.7+658.8</f>
        <v>2252.4</v>
      </c>
      <c r="F16" s="61">
        <v>0</v>
      </c>
      <c r="G16" s="61">
        <v>0</v>
      </c>
      <c r="H16" s="75">
        <v>0</v>
      </c>
      <c r="I16" s="68">
        <f t="shared" si="0"/>
        <v>391.1999999999998</v>
      </c>
      <c r="J16" s="58">
        <f t="shared" si="1"/>
        <v>391.1999999999998</v>
      </c>
      <c r="K16" s="58">
        <f t="shared" si="2"/>
        <v>0</v>
      </c>
      <c r="L16" s="58">
        <f t="shared" si="3"/>
        <v>0</v>
      </c>
      <c r="M16" s="86">
        <f t="shared" si="4"/>
        <v>0</v>
      </c>
      <c r="N16" s="74">
        <f>1566.9+26.7+658.8+391.2</f>
        <v>2643.6</v>
      </c>
      <c r="O16" s="74">
        <f>1566.9+26.7+658.8+391.2</f>
        <v>2643.6</v>
      </c>
      <c r="P16" s="61">
        <v>0</v>
      </c>
      <c r="Q16" s="61">
        <v>0</v>
      </c>
      <c r="R16" s="75">
        <v>0</v>
      </c>
    </row>
    <row r="17" spans="1:18" ht="15.75" hidden="1">
      <c r="A17" s="18" t="s">
        <v>8</v>
      </c>
      <c r="B17" s="31" t="s">
        <v>32</v>
      </c>
      <c r="C17" s="20">
        <v>300</v>
      </c>
      <c r="D17" s="74">
        <v>50</v>
      </c>
      <c r="E17" s="61">
        <v>50</v>
      </c>
      <c r="F17" s="61">
        <v>0</v>
      </c>
      <c r="G17" s="61">
        <v>0</v>
      </c>
      <c r="H17" s="75">
        <v>0</v>
      </c>
      <c r="I17" s="68">
        <f t="shared" si="0"/>
        <v>0</v>
      </c>
      <c r="J17" s="58">
        <f t="shared" si="1"/>
        <v>0</v>
      </c>
      <c r="K17" s="58">
        <f t="shared" si="2"/>
        <v>0</v>
      </c>
      <c r="L17" s="58">
        <f t="shared" si="3"/>
        <v>0</v>
      </c>
      <c r="M17" s="86">
        <f t="shared" si="4"/>
        <v>0</v>
      </c>
      <c r="N17" s="74">
        <v>50</v>
      </c>
      <c r="O17" s="61">
        <v>50</v>
      </c>
      <c r="P17" s="61">
        <v>0</v>
      </c>
      <c r="Q17" s="61">
        <v>0</v>
      </c>
      <c r="R17" s="75">
        <v>0</v>
      </c>
    </row>
    <row r="18" spans="1:18" ht="15.75" hidden="1">
      <c r="A18" s="18" t="s">
        <v>9</v>
      </c>
      <c r="B18" s="19" t="s">
        <v>32</v>
      </c>
      <c r="C18" s="20">
        <v>800</v>
      </c>
      <c r="D18" s="76">
        <v>56</v>
      </c>
      <c r="E18" s="62">
        <v>56</v>
      </c>
      <c r="F18" s="62">
        <v>0</v>
      </c>
      <c r="G18" s="62">
        <v>0</v>
      </c>
      <c r="H18" s="77">
        <v>0</v>
      </c>
      <c r="I18" s="68">
        <f t="shared" si="0"/>
        <v>0</v>
      </c>
      <c r="J18" s="58">
        <f t="shared" si="1"/>
        <v>0</v>
      </c>
      <c r="K18" s="58">
        <f t="shared" si="2"/>
        <v>0</v>
      </c>
      <c r="L18" s="58">
        <f t="shared" si="3"/>
        <v>0</v>
      </c>
      <c r="M18" s="86">
        <f t="shared" si="4"/>
        <v>0</v>
      </c>
      <c r="N18" s="76">
        <v>56</v>
      </c>
      <c r="O18" s="62">
        <v>56</v>
      </c>
      <c r="P18" s="62">
        <v>0</v>
      </c>
      <c r="Q18" s="62">
        <v>0</v>
      </c>
      <c r="R18" s="77">
        <v>0</v>
      </c>
    </row>
    <row r="19" spans="1:18" s="36" customFormat="1" ht="31.5" hidden="1">
      <c r="A19" s="44" t="s">
        <v>18</v>
      </c>
      <c r="B19" s="35" t="s">
        <v>45</v>
      </c>
      <c r="C19" s="53" t="s">
        <v>0</v>
      </c>
      <c r="D19" s="72">
        <v>320</v>
      </c>
      <c r="E19" s="60">
        <v>320</v>
      </c>
      <c r="F19" s="60">
        <v>0</v>
      </c>
      <c r="G19" s="60">
        <v>0</v>
      </c>
      <c r="H19" s="73">
        <v>0</v>
      </c>
      <c r="I19" s="70">
        <f t="shared" si="0"/>
        <v>0</v>
      </c>
      <c r="J19" s="59">
        <f t="shared" si="1"/>
        <v>0</v>
      </c>
      <c r="K19" s="59">
        <f t="shared" si="2"/>
        <v>0</v>
      </c>
      <c r="L19" s="59">
        <f t="shared" si="3"/>
        <v>0</v>
      </c>
      <c r="M19" s="87">
        <f t="shared" si="4"/>
        <v>0</v>
      </c>
      <c r="N19" s="72">
        <v>320</v>
      </c>
      <c r="O19" s="60">
        <v>320</v>
      </c>
      <c r="P19" s="60">
        <v>0</v>
      </c>
      <c r="Q19" s="60">
        <v>0</v>
      </c>
      <c r="R19" s="73">
        <v>0</v>
      </c>
    </row>
    <row r="20" spans="1:18" ht="15.75" hidden="1">
      <c r="A20" s="18" t="s">
        <v>8</v>
      </c>
      <c r="B20" s="19" t="s">
        <v>45</v>
      </c>
      <c r="C20" s="17">
        <v>300</v>
      </c>
      <c r="D20" s="74">
        <v>320</v>
      </c>
      <c r="E20" s="61">
        <v>320</v>
      </c>
      <c r="F20" s="61">
        <v>0</v>
      </c>
      <c r="G20" s="61">
        <v>0</v>
      </c>
      <c r="H20" s="75">
        <v>0</v>
      </c>
      <c r="I20" s="68">
        <f t="shared" si="0"/>
        <v>0</v>
      </c>
      <c r="J20" s="58">
        <f t="shared" si="1"/>
        <v>0</v>
      </c>
      <c r="K20" s="58">
        <f t="shared" si="2"/>
        <v>0</v>
      </c>
      <c r="L20" s="58">
        <f t="shared" si="3"/>
        <v>0</v>
      </c>
      <c r="M20" s="86">
        <f t="shared" si="4"/>
        <v>0</v>
      </c>
      <c r="N20" s="74">
        <v>320</v>
      </c>
      <c r="O20" s="61">
        <v>320</v>
      </c>
      <c r="P20" s="61">
        <v>0</v>
      </c>
      <c r="Q20" s="61">
        <v>0</v>
      </c>
      <c r="R20" s="75">
        <v>0</v>
      </c>
    </row>
    <row r="21" spans="1:18" s="36" customFormat="1" ht="31.5" hidden="1">
      <c r="A21" s="44" t="s">
        <v>19</v>
      </c>
      <c r="B21" s="35" t="s">
        <v>46</v>
      </c>
      <c r="C21" s="53" t="s">
        <v>0</v>
      </c>
      <c r="D21" s="72">
        <v>50</v>
      </c>
      <c r="E21" s="60">
        <v>50</v>
      </c>
      <c r="F21" s="60">
        <v>0</v>
      </c>
      <c r="G21" s="60">
        <v>0</v>
      </c>
      <c r="H21" s="73">
        <v>0</v>
      </c>
      <c r="I21" s="70">
        <f t="shared" si="0"/>
        <v>0</v>
      </c>
      <c r="J21" s="59">
        <f t="shared" si="1"/>
        <v>0</v>
      </c>
      <c r="K21" s="59">
        <f t="shared" si="2"/>
        <v>0</v>
      </c>
      <c r="L21" s="59">
        <f t="shared" si="3"/>
        <v>0</v>
      </c>
      <c r="M21" s="87">
        <f t="shared" si="4"/>
        <v>0</v>
      </c>
      <c r="N21" s="72">
        <v>50</v>
      </c>
      <c r="O21" s="60">
        <v>50</v>
      </c>
      <c r="P21" s="60">
        <v>0</v>
      </c>
      <c r="Q21" s="60">
        <v>0</v>
      </c>
      <c r="R21" s="73">
        <v>0</v>
      </c>
    </row>
    <row r="22" spans="1:18" ht="31.5" hidden="1">
      <c r="A22" s="18" t="s">
        <v>11</v>
      </c>
      <c r="B22" s="16" t="s">
        <v>46</v>
      </c>
      <c r="C22" s="17">
        <v>200</v>
      </c>
      <c r="D22" s="74">
        <v>50</v>
      </c>
      <c r="E22" s="61">
        <v>50</v>
      </c>
      <c r="F22" s="61">
        <v>0</v>
      </c>
      <c r="G22" s="61">
        <v>0</v>
      </c>
      <c r="H22" s="75">
        <v>0</v>
      </c>
      <c r="I22" s="68">
        <f t="shared" si="0"/>
        <v>0</v>
      </c>
      <c r="J22" s="58">
        <f t="shared" si="1"/>
        <v>0</v>
      </c>
      <c r="K22" s="58">
        <f t="shared" si="2"/>
        <v>0</v>
      </c>
      <c r="L22" s="58">
        <f t="shared" si="3"/>
        <v>0</v>
      </c>
      <c r="M22" s="86">
        <f t="shared" si="4"/>
        <v>0</v>
      </c>
      <c r="N22" s="74">
        <v>50</v>
      </c>
      <c r="O22" s="61">
        <v>50</v>
      </c>
      <c r="P22" s="61">
        <v>0</v>
      </c>
      <c r="Q22" s="61">
        <v>0</v>
      </c>
      <c r="R22" s="75">
        <v>0</v>
      </c>
    </row>
    <row r="23" spans="1:18" s="36" customFormat="1" ht="31.5" hidden="1">
      <c r="A23" s="44" t="s">
        <v>20</v>
      </c>
      <c r="B23" s="35" t="s">
        <v>33</v>
      </c>
      <c r="C23" s="53" t="s">
        <v>0</v>
      </c>
      <c r="D23" s="72">
        <v>4000</v>
      </c>
      <c r="E23" s="60">
        <v>4000</v>
      </c>
      <c r="F23" s="60">
        <v>0</v>
      </c>
      <c r="G23" s="60">
        <v>0</v>
      </c>
      <c r="H23" s="73">
        <v>0</v>
      </c>
      <c r="I23" s="70">
        <f t="shared" si="0"/>
        <v>0</v>
      </c>
      <c r="J23" s="59">
        <f t="shared" si="1"/>
        <v>0</v>
      </c>
      <c r="K23" s="59">
        <f t="shared" si="2"/>
        <v>0</v>
      </c>
      <c r="L23" s="59">
        <f t="shared" si="3"/>
        <v>0</v>
      </c>
      <c r="M23" s="87">
        <f t="shared" si="4"/>
        <v>0</v>
      </c>
      <c r="N23" s="72">
        <v>4000</v>
      </c>
      <c r="O23" s="60">
        <v>4000</v>
      </c>
      <c r="P23" s="60">
        <v>0</v>
      </c>
      <c r="Q23" s="60">
        <v>0</v>
      </c>
      <c r="R23" s="73">
        <v>0</v>
      </c>
    </row>
    <row r="24" spans="1:18" ht="15.75" customHeight="1" hidden="1">
      <c r="A24" s="18" t="s">
        <v>11</v>
      </c>
      <c r="B24" s="16" t="s">
        <v>33</v>
      </c>
      <c r="C24" s="17">
        <v>200</v>
      </c>
      <c r="D24" s="74">
        <f>D25</f>
        <v>6657.8</v>
      </c>
      <c r="E24" s="61">
        <f>E25</f>
        <v>6657.8</v>
      </c>
      <c r="F24" s="61">
        <v>0</v>
      </c>
      <c r="G24" s="61">
        <v>0</v>
      </c>
      <c r="H24" s="75">
        <v>0</v>
      </c>
      <c r="I24" s="68">
        <f t="shared" si="0"/>
        <v>0</v>
      </c>
      <c r="J24" s="58">
        <f t="shared" si="1"/>
        <v>0</v>
      </c>
      <c r="K24" s="58">
        <f t="shared" si="2"/>
        <v>0</v>
      </c>
      <c r="L24" s="58">
        <f t="shared" si="3"/>
        <v>0</v>
      </c>
      <c r="M24" s="86">
        <f t="shared" si="4"/>
        <v>0</v>
      </c>
      <c r="N24" s="74">
        <f>N25</f>
        <v>6657.8</v>
      </c>
      <c r="O24" s="61">
        <f>O25</f>
        <v>6657.8</v>
      </c>
      <c r="P24" s="61">
        <v>0</v>
      </c>
      <c r="Q24" s="61">
        <v>0</v>
      </c>
      <c r="R24" s="75">
        <v>0</v>
      </c>
    </row>
    <row r="25" spans="1:18" ht="15.75" customHeight="1" hidden="1">
      <c r="A25" s="18" t="s">
        <v>10</v>
      </c>
      <c r="B25" s="16" t="s">
        <v>33</v>
      </c>
      <c r="C25" s="17">
        <v>200</v>
      </c>
      <c r="D25" s="74">
        <v>6657.8</v>
      </c>
      <c r="E25" s="61">
        <v>6657.8</v>
      </c>
      <c r="F25" s="61">
        <v>0</v>
      </c>
      <c r="G25" s="61">
        <v>0</v>
      </c>
      <c r="H25" s="75">
        <v>0</v>
      </c>
      <c r="I25" s="68">
        <f t="shared" si="0"/>
        <v>0</v>
      </c>
      <c r="J25" s="58">
        <f t="shared" si="1"/>
        <v>0</v>
      </c>
      <c r="K25" s="58">
        <f t="shared" si="2"/>
        <v>0</v>
      </c>
      <c r="L25" s="58">
        <f t="shared" si="3"/>
        <v>0</v>
      </c>
      <c r="M25" s="86">
        <f t="shared" si="4"/>
        <v>0</v>
      </c>
      <c r="N25" s="74">
        <v>6657.8</v>
      </c>
      <c r="O25" s="61">
        <v>6657.8</v>
      </c>
      <c r="P25" s="61">
        <v>0</v>
      </c>
      <c r="Q25" s="61">
        <v>0</v>
      </c>
      <c r="R25" s="75">
        <v>0</v>
      </c>
    </row>
    <row r="26" spans="1:18" s="34" customFormat="1" ht="31.5" hidden="1">
      <c r="A26" s="18" t="s">
        <v>11</v>
      </c>
      <c r="B26" s="32" t="s">
        <v>33</v>
      </c>
      <c r="C26" s="33">
        <v>200</v>
      </c>
      <c r="D26" s="78">
        <v>4000</v>
      </c>
      <c r="E26" s="63">
        <v>4000</v>
      </c>
      <c r="F26" s="63">
        <v>0</v>
      </c>
      <c r="G26" s="63">
        <v>0</v>
      </c>
      <c r="H26" s="79">
        <v>0</v>
      </c>
      <c r="I26" s="68">
        <f t="shared" si="0"/>
        <v>0</v>
      </c>
      <c r="J26" s="58">
        <f t="shared" si="1"/>
        <v>0</v>
      </c>
      <c r="K26" s="58">
        <f t="shared" si="2"/>
        <v>0</v>
      </c>
      <c r="L26" s="58">
        <f t="shared" si="3"/>
        <v>0</v>
      </c>
      <c r="M26" s="86">
        <f t="shared" si="4"/>
        <v>0</v>
      </c>
      <c r="N26" s="78">
        <v>4000</v>
      </c>
      <c r="O26" s="63">
        <v>4000</v>
      </c>
      <c r="P26" s="63">
        <v>0</v>
      </c>
      <c r="Q26" s="63">
        <v>0</v>
      </c>
      <c r="R26" s="79">
        <v>0</v>
      </c>
    </row>
    <row r="27" spans="1:18" s="36" customFormat="1" ht="47.25" hidden="1">
      <c r="A27" s="44" t="s">
        <v>24</v>
      </c>
      <c r="B27" s="35" t="s">
        <v>49</v>
      </c>
      <c r="C27" s="53" t="s">
        <v>0</v>
      </c>
      <c r="D27" s="72">
        <f>D28+D29+D30</f>
        <v>1246</v>
      </c>
      <c r="E27" s="60">
        <f>E28+E29+E30</f>
        <v>1246</v>
      </c>
      <c r="F27" s="60">
        <f>F28+F29+F30</f>
        <v>0</v>
      </c>
      <c r="G27" s="60">
        <f>G28+G29+G30</f>
        <v>0</v>
      </c>
      <c r="H27" s="73">
        <f>H28+H29+H30</f>
        <v>0</v>
      </c>
      <c r="I27" s="70">
        <f t="shared" si="0"/>
        <v>0</v>
      </c>
      <c r="J27" s="59">
        <f t="shared" si="1"/>
        <v>0</v>
      </c>
      <c r="K27" s="59">
        <f t="shared" si="2"/>
        <v>0</v>
      </c>
      <c r="L27" s="59">
        <f t="shared" si="3"/>
        <v>0</v>
      </c>
      <c r="M27" s="87">
        <f t="shared" si="4"/>
        <v>0</v>
      </c>
      <c r="N27" s="72">
        <f>N28+N29+N30</f>
        <v>1246</v>
      </c>
      <c r="O27" s="60">
        <f>O28+O29+O30</f>
        <v>1246</v>
      </c>
      <c r="P27" s="60">
        <f>P28+P29+P30</f>
        <v>0</v>
      </c>
      <c r="Q27" s="60">
        <f>Q28+Q29+Q30</f>
        <v>0</v>
      </c>
      <c r="R27" s="73">
        <f>R28+R29+R30</f>
        <v>0</v>
      </c>
    </row>
    <row r="28" spans="1:18" ht="63" hidden="1">
      <c r="A28" s="11" t="s">
        <v>23</v>
      </c>
      <c r="B28" s="16" t="s">
        <v>49</v>
      </c>
      <c r="C28" s="17">
        <v>100</v>
      </c>
      <c r="D28" s="74">
        <v>830</v>
      </c>
      <c r="E28" s="61">
        <v>830</v>
      </c>
      <c r="F28" s="61">
        <v>0</v>
      </c>
      <c r="G28" s="61">
        <v>0</v>
      </c>
      <c r="H28" s="75">
        <v>0</v>
      </c>
      <c r="I28" s="68">
        <f t="shared" si="0"/>
        <v>0</v>
      </c>
      <c r="J28" s="58">
        <f t="shared" si="1"/>
        <v>0</v>
      </c>
      <c r="K28" s="58">
        <f t="shared" si="2"/>
        <v>0</v>
      </c>
      <c r="L28" s="58">
        <f t="shared" si="3"/>
        <v>0</v>
      </c>
      <c r="M28" s="86">
        <f t="shared" si="4"/>
        <v>0</v>
      </c>
      <c r="N28" s="74">
        <v>830</v>
      </c>
      <c r="O28" s="61">
        <v>830</v>
      </c>
      <c r="P28" s="61">
        <v>0</v>
      </c>
      <c r="Q28" s="61">
        <v>0</v>
      </c>
      <c r="R28" s="75">
        <v>0</v>
      </c>
    </row>
    <row r="29" spans="1:18" s="1" customFormat="1" ht="31.5" customHeight="1" hidden="1">
      <c r="A29" s="18" t="s">
        <v>11</v>
      </c>
      <c r="B29" s="16" t="s">
        <v>49</v>
      </c>
      <c r="C29" s="17">
        <v>200</v>
      </c>
      <c r="D29" s="74">
        <v>410</v>
      </c>
      <c r="E29" s="61">
        <v>410</v>
      </c>
      <c r="F29" s="61">
        <v>0</v>
      </c>
      <c r="G29" s="61">
        <v>0</v>
      </c>
      <c r="H29" s="75">
        <v>0</v>
      </c>
      <c r="I29" s="68">
        <f t="shared" si="0"/>
        <v>0</v>
      </c>
      <c r="J29" s="58">
        <f t="shared" si="1"/>
        <v>0</v>
      </c>
      <c r="K29" s="58">
        <f t="shared" si="2"/>
        <v>0</v>
      </c>
      <c r="L29" s="58">
        <f t="shared" si="3"/>
        <v>0</v>
      </c>
      <c r="M29" s="86">
        <f t="shared" si="4"/>
        <v>0</v>
      </c>
      <c r="N29" s="74">
        <v>410</v>
      </c>
      <c r="O29" s="61">
        <v>410</v>
      </c>
      <c r="P29" s="61">
        <v>0</v>
      </c>
      <c r="Q29" s="61">
        <v>0</v>
      </c>
      <c r="R29" s="75">
        <v>0</v>
      </c>
    </row>
    <row r="30" spans="1:18" ht="15.75" hidden="1">
      <c r="A30" s="21" t="s">
        <v>9</v>
      </c>
      <c r="B30" s="16" t="s">
        <v>49</v>
      </c>
      <c r="C30" s="17">
        <v>800</v>
      </c>
      <c r="D30" s="74">
        <v>6</v>
      </c>
      <c r="E30" s="61">
        <v>6</v>
      </c>
      <c r="F30" s="61">
        <v>0</v>
      </c>
      <c r="G30" s="61">
        <v>0</v>
      </c>
      <c r="H30" s="75">
        <v>0</v>
      </c>
      <c r="I30" s="68">
        <f t="shared" si="0"/>
        <v>0</v>
      </c>
      <c r="J30" s="58">
        <f t="shared" si="1"/>
        <v>0</v>
      </c>
      <c r="K30" s="58">
        <f t="shared" si="2"/>
        <v>0</v>
      </c>
      <c r="L30" s="58">
        <f t="shared" si="3"/>
        <v>0</v>
      </c>
      <c r="M30" s="86">
        <f t="shared" si="4"/>
        <v>0</v>
      </c>
      <c r="N30" s="74">
        <v>6</v>
      </c>
      <c r="O30" s="61">
        <v>6</v>
      </c>
      <c r="P30" s="61">
        <v>0</v>
      </c>
      <c r="Q30" s="61">
        <v>0</v>
      </c>
      <c r="R30" s="75">
        <v>0</v>
      </c>
    </row>
    <row r="31" spans="1:18" s="36" customFormat="1" ht="36" customHeight="1">
      <c r="A31" s="37" t="s">
        <v>54</v>
      </c>
      <c r="B31" s="35" t="s">
        <v>53</v>
      </c>
      <c r="C31" s="53"/>
      <c r="D31" s="72">
        <v>3202.5</v>
      </c>
      <c r="E31" s="60">
        <v>3202.5</v>
      </c>
      <c r="F31" s="60">
        <v>0</v>
      </c>
      <c r="G31" s="60">
        <v>0</v>
      </c>
      <c r="H31" s="73">
        <v>0</v>
      </c>
      <c r="I31" s="70">
        <f t="shared" si="0"/>
        <v>300</v>
      </c>
      <c r="J31" s="59">
        <f t="shared" si="1"/>
        <v>300</v>
      </c>
      <c r="K31" s="59">
        <f t="shared" si="2"/>
        <v>0</v>
      </c>
      <c r="L31" s="59">
        <f t="shared" si="3"/>
        <v>0</v>
      </c>
      <c r="M31" s="87">
        <f t="shared" si="4"/>
        <v>0</v>
      </c>
      <c r="N31" s="72">
        <v>3502.5</v>
      </c>
      <c r="O31" s="72">
        <v>3502.5</v>
      </c>
      <c r="P31" s="60">
        <v>0</v>
      </c>
      <c r="Q31" s="60">
        <v>0</v>
      </c>
      <c r="R31" s="73">
        <v>0</v>
      </c>
    </row>
    <row r="32" spans="1:18" ht="31.5">
      <c r="A32" s="18" t="s">
        <v>11</v>
      </c>
      <c r="B32" s="32" t="s">
        <v>53</v>
      </c>
      <c r="C32" s="17">
        <v>200</v>
      </c>
      <c r="D32" s="74">
        <v>3202.5</v>
      </c>
      <c r="E32" s="61">
        <v>3202.5</v>
      </c>
      <c r="F32" s="61">
        <v>0</v>
      </c>
      <c r="G32" s="61">
        <v>0</v>
      </c>
      <c r="H32" s="75">
        <v>0</v>
      </c>
      <c r="I32" s="68">
        <f t="shared" si="0"/>
        <v>300</v>
      </c>
      <c r="J32" s="58">
        <f t="shared" si="1"/>
        <v>300</v>
      </c>
      <c r="K32" s="58">
        <f t="shared" si="2"/>
        <v>0</v>
      </c>
      <c r="L32" s="58">
        <f t="shared" si="3"/>
        <v>0</v>
      </c>
      <c r="M32" s="86">
        <f t="shared" si="4"/>
        <v>0</v>
      </c>
      <c r="N32" s="74">
        <v>3502.5</v>
      </c>
      <c r="O32" s="74">
        <v>3502.5</v>
      </c>
      <c r="P32" s="61">
        <v>0</v>
      </c>
      <c r="Q32" s="61">
        <v>0</v>
      </c>
      <c r="R32" s="75">
        <v>0</v>
      </c>
    </row>
    <row r="33" spans="1:18" s="36" customFormat="1" ht="31.5">
      <c r="A33" s="44" t="s">
        <v>27</v>
      </c>
      <c r="B33" s="35" t="s">
        <v>47</v>
      </c>
      <c r="C33" s="53"/>
      <c r="D33" s="72">
        <v>150</v>
      </c>
      <c r="E33" s="60">
        <v>150</v>
      </c>
      <c r="F33" s="60">
        <v>0</v>
      </c>
      <c r="G33" s="60">
        <v>0</v>
      </c>
      <c r="H33" s="73">
        <v>0</v>
      </c>
      <c r="I33" s="70">
        <f t="shared" si="0"/>
        <v>80</v>
      </c>
      <c r="J33" s="59">
        <f t="shared" si="1"/>
        <v>80</v>
      </c>
      <c r="K33" s="59">
        <f t="shared" si="2"/>
        <v>0</v>
      </c>
      <c r="L33" s="59">
        <f t="shared" si="3"/>
        <v>0</v>
      </c>
      <c r="M33" s="87">
        <f t="shared" si="4"/>
        <v>0</v>
      </c>
      <c r="N33" s="72">
        <v>230</v>
      </c>
      <c r="O33" s="72">
        <v>230</v>
      </c>
      <c r="P33" s="60">
        <v>0</v>
      </c>
      <c r="Q33" s="60">
        <v>0</v>
      </c>
      <c r="R33" s="73">
        <v>0</v>
      </c>
    </row>
    <row r="34" spans="1:18" ht="31.5">
      <c r="A34" s="18" t="s">
        <v>11</v>
      </c>
      <c r="B34" s="16" t="s">
        <v>47</v>
      </c>
      <c r="C34" s="17">
        <v>200</v>
      </c>
      <c r="D34" s="74">
        <v>150</v>
      </c>
      <c r="E34" s="61">
        <v>150</v>
      </c>
      <c r="F34" s="61">
        <v>0</v>
      </c>
      <c r="G34" s="61">
        <v>0</v>
      </c>
      <c r="H34" s="75">
        <v>0</v>
      </c>
      <c r="I34" s="68">
        <f t="shared" si="0"/>
        <v>80</v>
      </c>
      <c r="J34" s="58">
        <f t="shared" si="1"/>
        <v>80</v>
      </c>
      <c r="K34" s="58">
        <f t="shared" si="2"/>
        <v>0</v>
      </c>
      <c r="L34" s="58">
        <f t="shared" si="3"/>
        <v>0</v>
      </c>
      <c r="M34" s="86">
        <f t="shared" si="4"/>
        <v>0</v>
      </c>
      <c r="N34" s="74">
        <v>230</v>
      </c>
      <c r="O34" s="74">
        <v>230</v>
      </c>
      <c r="P34" s="61">
        <v>0</v>
      </c>
      <c r="Q34" s="61">
        <v>0</v>
      </c>
      <c r="R34" s="75">
        <v>0</v>
      </c>
    </row>
    <row r="35" spans="1:18" s="36" customFormat="1" ht="63" hidden="1">
      <c r="A35" s="45" t="s">
        <v>21</v>
      </c>
      <c r="B35" s="35" t="s">
        <v>48</v>
      </c>
      <c r="C35" s="53"/>
      <c r="D35" s="72">
        <v>3000</v>
      </c>
      <c r="E35" s="60">
        <v>3000</v>
      </c>
      <c r="F35" s="60">
        <v>0</v>
      </c>
      <c r="G35" s="60">
        <v>0</v>
      </c>
      <c r="H35" s="73">
        <v>0</v>
      </c>
      <c r="I35" s="70">
        <f t="shared" si="0"/>
        <v>0</v>
      </c>
      <c r="J35" s="59">
        <f t="shared" si="1"/>
        <v>0</v>
      </c>
      <c r="K35" s="59">
        <f t="shared" si="2"/>
        <v>0</v>
      </c>
      <c r="L35" s="59">
        <f t="shared" si="3"/>
        <v>0</v>
      </c>
      <c r="M35" s="87">
        <f t="shared" si="4"/>
        <v>0</v>
      </c>
      <c r="N35" s="72">
        <v>3000</v>
      </c>
      <c r="O35" s="60">
        <v>3000</v>
      </c>
      <c r="P35" s="60">
        <v>0</v>
      </c>
      <c r="Q35" s="60">
        <v>0</v>
      </c>
      <c r="R35" s="73">
        <v>0</v>
      </c>
    </row>
    <row r="36" spans="1:18" ht="15.75" hidden="1">
      <c r="A36" s="23" t="s">
        <v>7</v>
      </c>
      <c r="B36" s="16" t="s">
        <v>48</v>
      </c>
      <c r="C36" s="17">
        <v>500</v>
      </c>
      <c r="D36" s="74">
        <v>3000</v>
      </c>
      <c r="E36" s="61">
        <v>3000</v>
      </c>
      <c r="F36" s="61">
        <v>0</v>
      </c>
      <c r="G36" s="61">
        <v>0</v>
      </c>
      <c r="H36" s="75">
        <v>0</v>
      </c>
      <c r="I36" s="68">
        <f t="shared" si="0"/>
        <v>0</v>
      </c>
      <c r="J36" s="58">
        <f t="shared" si="1"/>
        <v>0</v>
      </c>
      <c r="K36" s="58">
        <f t="shared" si="2"/>
        <v>0</v>
      </c>
      <c r="L36" s="58">
        <f t="shared" si="3"/>
        <v>0</v>
      </c>
      <c r="M36" s="86">
        <f t="shared" si="4"/>
        <v>0</v>
      </c>
      <c r="N36" s="74">
        <v>3000</v>
      </c>
      <c r="O36" s="61">
        <v>3000</v>
      </c>
      <c r="P36" s="61">
        <v>0</v>
      </c>
      <c r="Q36" s="61">
        <v>0</v>
      </c>
      <c r="R36" s="75">
        <v>0</v>
      </c>
    </row>
    <row r="37" spans="1:18" s="36" customFormat="1" ht="47.25">
      <c r="A37" s="45" t="s">
        <v>52</v>
      </c>
      <c r="B37" s="39" t="s">
        <v>34</v>
      </c>
      <c r="C37" s="54"/>
      <c r="D37" s="80">
        <f aca="true" t="shared" si="7" ref="D37:R37">D38</f>
        <v>87436.4</v>
      </c>
      <c r="E37" s="46">
        <f t="shared" si="7"/>
        <v>12051.8</v>
      </c>
      <c r="F37" s="46">
        <f t="shared" si="7"/>
        <v>0</v>
      </c>
      <c r="G37" s="46">
        <f t="shared" si="7"/>
        <v>27.1</v>
      </c>
      <c r="H37" s="81">
        <f t="shared" si="7"/>
        <v>75357.5</v>
      </c>
      <c r="I37" s="70">
        <f t="shared" si="0"/>
        <v>1669.4000000000087</v>
      </c>
      <c r="J37" s="59">
        <f t="shared" si="1"/>
        <v>1669.4000000000015</v>
      </c>
      <c r="K37" s="59">
        <f t="shared" si="2"/>
        <v>0</v>
      </c>
      <c r="L37" s="59">
        <f t="shared" si="3"/>
        <v>0</v>
      </c>
      <c r="M37" s="87">
        <f t="shared" si="4"/>
        <v>0</v>
      </c>
      <c r="N37" s="80">
        <f>N38</f>
        <v>89105.8</v>
      </c>
      <c r="O37" s="46">
        <f t="shared" si="7"/>
        <v>13721.2</v>
      </c>
      <c r="P37" s="46">
        <f t="shared" si="7"/>
        <v>0</v>
      </c>
      <c r="Q37" s="46">
        <f t="shared" si="7"/>
        <v>27.1</v>
      </c>
      <c r="R37" s="81">
        <f t="shared" si="7"/>
        <v>75357.5</v>
      </c>
    </row>
    <row r="38" spans="1:18" ht="31.5">
      <c r="A38" s="26" t="s">
        <v>30</v>
      </c>
      <c r="B38" s="27" t="s">
        <v>35</v>
      </c>
      <c r="C38" s="55"/>
      <c r="D38" s="15">
        <f>D41+D43+D39</f>
        <v>87436.4</v>
      </c>
      <c r="E38" s="6">
        <f>E41+E43+E39</f>
        <v>12051.8</v>
      </c>
      <c r="F38" s="6">
        <f>F41+F43+F39</f>
        <v>0</v>
      </c>
      <c r="G38" s="6">
        <f>G41+G43+G39</f>
        <v>27.1</v>
      </c>
      <c r="H38" s="12">
        <f>H41+H43+H39</f>
        <v>75357.5</v>
      </c>
      <c r="I38" s="68">
        <f t="shared" si="0"/>
        <v>1669.4000000000087</v>
      </c>
      <c r="J38" s="58">
        <f t="shared" si="1"/>
        <v>1669.4000000000015</v>
      </c>
      <c r="K38" s="58">
        <f t="shared" si="2"/>
        <v>0</v>
      </c>
      <c r="L38" s="58">
        <f t="shared" si="3"/>
        <v>0</v>
      </c>
      <c r="M38" s="86">
        <f t="shared" si="4"/>
        <v>0</v>
      </c>
      <c r="N38" s="15">
        <f>N41+N43+N39</f>
        <v>89105.8</v>
      </c>
      <c r="O38" s="6">
        <f>O41+O43+O39</f>
        <v>13721.2</v>
      </c>
      <c r="P38" s="6">
        <f>P41+P43+P39</f>
        <v>0</v>
      </c>
      <c r="Q38" s="6">
        <f>Q41+Q43+Q39</f>
        <v>27.1</v>
      </c>
      <c r="R38" s="12">
        <f>R41+R43+R39</f>
        <v>75357.5</v>
      </c>
    </row>
    <row r="39" spans="1:18" s="36" customFormat="1" ht="47.25">
      <c r="A39" s="37" t="s">
        <v>57</v>
      </c>
      <c r="B39" s="39" t="s">
        <v>56</v>
      </c>
      <c r="C39" s="56"/>
      <c r="D39" s="40">
        <v>80000</v>
      </c>
      <c r="E39" s="41">
        <v>10000</v>
      </c>
      <c r="F39" s="41">
        <v>0</v>
      </c>
      <c r="G39" s="41">
        <v>0</v>
      </c>
      <c r="H39" s="42">
        <v>70000</v>
      </c>
      <c r="I39" s="70">
        <f t="shared" si="0"/>
        <v>1100</v>
      </c>
      <c r="J39" s="59">
        <f t="shared" si="1"/>
        <v>1100</v>
      </c>
      <c r="K39" s="59">
        <f t="shared" si="2"/>
        <v>0</v>
      </c>
      <c r="L39" s="59">
        <f t="shared" si="3"/>
        <v>0</v>
      </c>
      <c r="M39" s="87">
        <f t="shared" si="4"/>
        <v>0</v>
      </c>
      <c r="N39" s="40">
        <v>81100</v>
      </c>
      <c r="O39" s="41">
        <v>11100</v>
      </c>
      <c r="P39" s="41">
        <v>0</v>
      </c>
      <c r="Q39" s="41">
        <v>0</v>
      </c>
      <c r="R39" s="42">
        <v>70000</v>
      </c>
    </row>
    <row r="40" spans="1:18" ht="31.5">
      <c r="A40" s="24" t="s">
        <v>11</v>
      </c>
      <c r="B40" s="27" t="s">
        <v>56</v>
      </c>
      <c r="C40" s="55">
        <v>200</v>
      </c>
      <c r="D40" s="15">
        <v>80000</v>
      </c>
      <c r="E40" s="6">
        <v>10000</v>
      </c>
      <c r="F40" s="6">
        <v>0</v>
      </c>
      <c r="G40" s="6">
        <v>0</v>
      </c>
      <c r="H40" s="12">
        <v>70000</v>
      </c>
      <c r="I40" s="68">
        <f t="shared" si="0"/>
        <v>1100</v>
      </c>
      <c r="J40" s="58">
        <f t="shared" si="1"/>
        <v>1100</v>
      </c>
      <c r="K40" s="58">
        <f t="shared" si="2"/>
        <v>0</v>
      </c>
      <c r="L40" s="58">
        <f t="shared" si="3"/>
        <v>0</v>
      </c>
      <c r="M40" s="86">
        <f t="shared" si="4"/>
        <v>0</v>
      </c>
      <c r="N40" s="15">
        <v>81100</v>
      </c>
      <c r="O40" s="6">
        <v>11100</v>
      </c>
      <c r="P40" s="6">
        <v>0</v>
      </c>
      <c r="Q40" s="6">
        <v>0</v>
      </c>
      <c r="R40" s="12">
        <v>70000</v>
      </c>
    </row>
    <row r="41" spans="1:18" s="36" customFormat="1" ht="24" customHeight="1" hidden="1">
      <c r="A41" s="38" t="s">
        <v>51</v>
      </c>
      <c r="B41" s="39" t="s">
        <v>36</v>
      </c>
      <c r="C41" s="56"/>
      <c r="D41" s="40">
        <v>6610.9</v>
      </c>
      <c r="E41" s="41">
        <v>1226.3</v>
      </c>
      <c r="F41" s="41">
        <v>0</v>
      </c>
      <c r="G41" s="41">
        <f>G42</f>
        <v>27.1</v>
      </c>
      <c r="H41" s="42">
        <v>5357.5</v>
      </c>
      <c r="I41" s="70">
        <f t="shared" si="0"/>
        <v>0</v>
      </c>
      <c r="J41" s="59">
        <f t="shared" si="1"/>
        <v>0</v>
      </c>
      <c r="K41" s="59">
        <f t="shared" si="2"/>
        <v>0</v>
      </c>
      <c r="L41" s="59">
        <f t="shared" si="3"/>
        <v>0</v>
      </c>
      <c r="M41" s="87">
        <f t="shared" si="4"/>
        <v>0</v>
      </c>
      <c r="N41" s="40">
        <v>6610.9</v>
      </c>
      <c r="O41" s="41">
        <v>1226.3</v>
      </c>
      <c r="P41" s="41">
        <v>0</v>
      </c>
      <c r="Q41" s="41">
        <f>Q42</f>
        <v>27.1</v>
      </c>
      <c r="R41" s="42">
        <v>5357.5</v>
      </c>
    </row>
    <row r="42" spans="1:18" ht="31.5" hidden="1">
      <c r="A42" s="24" t="s">
        <v>11</v>
      </c>
      <c r="B42" s="27" t="s">
        <v>36</v>
      </c>
      <c r="C42" s="55">
        <v>200</v>
      </c>
      <c r="D42" s="15">
        <v>6610.9</v>
      </c>
      <c r="E42" s="6">
        <v>1226.3</v>
      </c>
      <c r="F42" s="6">
        <v>0</v>
      </c>
      <c r="G42" s="6">
        <v>27.1</v>
      </c>
      <c r="H42" s="12">
        <v>5357.5</v>
      </c>
      <c r="I42" s="68">
        <f t="shared" si="0"/>
        <v>0</v>
      </c>
      <c r="J42" s="58">
        <f t="shared" si="1"/>
        <v>0</v>
      </c>
      <c r="K42" s="58">
        <f t="shared" si="2"/>
        <v>0</v>
      </c>
      <c r="L42" s="58">
        <f t="shared" si="3"/>
        <v>0</v>
      </c>
      <c r="M42" s="86">
        <f t="shared" si="4"/>
        <v>0</v>
      </c>
      <c r="N42" s="15">
        <v>6610.9</v>
      </c>
      <c r="O42" s="6">
        <v>1226.3</v>
      </c>
      <c r="P42" s="6">
        <v>0</v>
      </c>
      <c r="Q42" s="6">
        <v>27.1</v>
      </c>
      <c r="R42" s="12">
        <v>5357.5</v>
      </c>
    </row>
    <row r="43" spans="1:18" s="36" customFormat="1" ht="15.75">
      <c r="A43" s="38" t="s">
        <v>22</v>
      </c>
      <c r="B43" s="39" t="s">
        <v>50</v>
      </c>
      <c r="C43" s="56"/>
      <c r="D43" s="47">
        <v>825.5</v>
      </c>
      <c r="E43" s="48">
        <v>825.5</v>
      </c>
      <c r="F43" s="48">
        <v>0</v>
      </c>
      <c r="G43" s="48">
        <v>0</v>
      </c>
      <c r="H43" s="49">
        <f>H44</f>
        <v>0</v>
      </c>
      <c r="I43" s="70">
        <f t="shared" si="0"/>
        <v>569.4000000000001</v>
      </c>
      <c r="J43" s="59">
        <f t="shared" si="1"/>
        <v>569.4000000000001</v>
      </c>
      <c r="K43" s="59">
        <f t="shared" si="2"/>
        <v>0</v>
      </c>
      <c r="L43" s="59">
        <f t="shared" si="3"/>
        <v>0</v>
      </c>
      <c r="M43" s="87">
        <f t="shared" si="4"/>
        <v>0</v>
      </c>
      <c r="N43" s="47">
        <v>1394.9</v>
      </c>
      <c r="O43" s="47">
        <v>1394.9</v>
      </c>
      <c r="P43" s="48">
        <v>0</v>
      </c>
      <c r="Q43" s="48">
        <v>0</v>
      </c>
      <c r="R43" s="49">
        <f>R44</f>
        <v>0</v>
      </c>
    </row>
    <row r="44" spans="1:18" ht="31.5">
      <c r="A44" s="24" t="s">
        <v>11</v>
      </c>
      <c r="B44" s="27" t="s">
        <v>50</v>
      </c>
      <c r="C44" s="55">
        <v>200</v>
      </c>
      <c r="D44" s="28">
        <v>825.5</v>
      </c>
      <c r="E44" s="29">
        <v>825.5</v>
      </c>
      <c r="F44" s="29">
        <v>0</v>
      </c>
      <c r="G44" s="29">
        <v>0</v>
      </c>
      <c r="H44" s="30">
        <v>0</v>
      </c>
      <c r="I44" s="68">
        <f t="shared" si="0"/>
        <v>569.4000000000001</v>
      </c>
      <c r="J44" s="58">
        <f t="shared" si="1"/>
        <v>569.4000000000001</v>
      </c>
      <c r="K44" s="58">
        <f t="shared" si="2"/>
        <v>0</v>
      </c>
      <c r="L44" s="58">
        <f t="shared" si="3"/>
        <v>0</v>
      </c>
      <c r="M44" s="86">
        <f t="shared" si="4"/>
        <v>0</v>
      </c>
      <c r="N44" s="28">
        <v>1394.9</v>
      </c>
      <c r="O44" s="28">
        <v>1394.9</v>
      </c>
      <c r="P44" s="29">
        <v>0</v>
      </c>
      <c r="Q44" s="29">
        <v>0</v>
      </c>
      <c r="R44" s="30">
        <v>0</v>
      </c>
    </row>
    <row r="45" spans="1:18" s="36" customFormat="1" ht="47.25">
      <c r="A45" s="50" t="s">
        <v>55</v>
      </c>
      <c r="B45" s="51" t="s">
        <v>38</v>
      </c>
      <c r="C45" s="53"/>
      <c r="D45" s="72">
        <f>D46+D50+D53</f>
        <v>13500</v>
      </c>
      <c r="E45" s="60">
        <f>E46+E50+E53</f>
        <v>13500</v>
      </c>
      <c r="F45" s="60">
        <f>F46+F50+F53</f>
        <v>0</v>
      </c>
      <c r="G45" s="60">
        <f>G46+G50+G53</f>
        <v>0</v>
      </c>
      <c r="H45" s="73">
        <f>H46+H50+H53</f>
        <v>0</v>
      </c>
      <c r="I45" s="70">
        <f t="shared" si="0"/>
        <v>6851.4000000000015</v>
      </c>
      <c r="J45" s="59">
        <f t="shared" si="1"/>
        <v>6851.4000000000015</v>
      </c>
      <c r="K45" s="59">
        <f t="shared" si="2"/>
        <v>0</v>
      </c>
      <c r="L45" s="59">
        <f t="shared" si="3"/>
        <v>0</v>
      </c>
      <c r="M45" s="87">
        <f t="shared" si="4"/>
        <v>0</v>
      </c>
      <c r="N45" s="72">
        <f>N46+N50+N53</f>
        <v>20351.4</v>
      </c>
      <c r="O45" s="60">
        <f>O46+O50+O53</f>
        <v>20351.4</v>
      </c>
      <c r="P45" s="60">
        <f>P46+P50+P53</f>
        <v>0</v>
      </c>
      <c r="Q45" s="60">
        <f>Q46+Q50+Q53</f>
        <v>0</v>
      </c>
      <c r="R45" s="73">
        <f>R46+R50+R53</f>
        <v>0</v>
      </c>
    </row>
    <row r="46" spans="1:18" ht="15.75">
      <c r="A46" s="25" t="s">
        <v>28</v>
      </c>
      <c r="B46" s="22" t="s">
        <v>39</v>
      </c>
      <c r="C46" s="17"/>
      <c r="D46" s="74">
        <v>1500</v>
      </c>
      <c r="E46" s="61">
        <v>1500</v>
      </c>
      <c r="F46" s="61">
        <v>0</v>
      </c>
      <c r="G46" s="61">
        <v>0</v>
      </c>
      <c r="H46" s="75">
        <v>0</v>
      </c>
      <c r="I46" s="68">
        <f t="shared" si="0"/>
        <v>1</v>
      </c>
      <c r="J46" s="58">
        <f t="shared" si="1"/>
        <v>1</v>
      </c>
      <c r="K46" s="58">
        <f t="shared" si="2"/>
        <v>0</v>
      </c>
      <c r="L46" s="58">
        <f t="shared" si="3"/>
        <v>0</v>
      </c>
      <c r="M46" s="86">
        <f t="shared" si="4"/>
        <v>0</v>
      </c>
      <c r="N46" s="74">
        <f>N47</f>
        <v>1501</v>
      </c>
      <c r="O46" s="74">
        <f>O47</f>
        <v>1501</v>
      </c>
      <c r="P46" s="61">
        <v>0</v>
      </c>
      <c r="Q46" s="61">
        <v>0</v>
      </c>
      <c r="R46" s="75">
        <v>0</v>
      </c>
    </row>
    <row r="47" spans="1:18" s="36" customFormat="1" ht="15.75">
      <c r="A47" s="52" t="s">
        <v>12</v>
      </c>
      <c r="B47" s="51" t="s">
        <v>40</v>
      </c>
      <c r="C47" s="53"/>
      <c r="D47" s="72">
        <f>D48+D49</f>
        <v>1500</v>
      </c>
      <c r="E47" s="72">
        <f>E48+E49</f>
        <v>1500</v>
      </c>
      <c r="F47" s="72">
        <f>F48+F49</f>
        <v>0</v>
      </c>
      <c r="G47" s="72">
        <f>G48+G49</f>
        <v>0</v>
      </c>
      <c r="H47" s="72">
        <f>H48+H49</f>
        <v>0</v>
      </c>
      <c r="I47" s="70">
        <f t="shared" si="0"/>
        <v>1</v>
      </c>
      <c r="J47" s="59">
        <f t="shared" si="1"/>
        <v>1</v>
      </c>
      <c r="K47" s="59">
        <f t="shared" si="2"/>
        <v>0</v>
      </c>
      <c r="L47" s="59">
        <f t="shared" si="3"/>
        <v>0</v>
      </c>
      <c r="M47" s="87">
        <f t="shared" si="4"/>
        <v>0</v>
      </c>
      <c r="N47" s="72">
        <f>N48+N49</f>
        <v>1501</v>
      </c>
      <c r="O47" s="72">
        <f>O48+O49</f>
        <v>1501</v>
      </c>
      <c r="P47" s="72">
        <f>P48+P49</f>
        <v>0</v>
      </c>
      <c r="Q47" s="72">
        <f>Q48+Q49</f>
        <v>0</v>
      </c>
      <c r="R47" s="72">
        <f>R48+R49</f>
        <v>0</v>
      </c>
    </row>
    <row r="48" spans="1:18" s="1" customFormat="1" ht="31.5" hidden="1">
      <c r="A48" s="18" t="s">
        <v>11</v>
      </c>
      <c r="B48" s="22" t="s">
        <v>40</v>
      </c>
      <c r="C48" s="17">
        <v>200</v>
      </c>
      <c r="D48" s="74">
        <v>1500</v>
      </c>
      <c r="E48" s="61">
        <v>1500</v>
      </c>
      <c r="F48" s="61">
        <v>0</v>
      </c>
      <c r="G48" s="61">
        <v>0</v>
      </c>
      <c r="H48" s="75">
        <v>0</v>
      </c>
      <c r="I48" s="68">
        <f t="shared" si="0"/>
        <v>0</v>
      </c>
      <c r="J48" s="58">
        <f t="shared" si="1"/>
        <v>0</v>
      </c>
      <c r="K48" s="58">
        <f t="shared" si="2"/>
        <v>0</v>
      </c>
      <c r="L48" s="58">
        <f t="shared" si="3"/>
        <v>0</v>
      </c>
      <c r="M48" s="86">
        <f t="shared" si="4"/>
        <v>0</v>
      </c>
      <c r="N48" s="74">
        <v>1500</v>
      </c>
      <c r="O48" s="61">
        <v>1500</v>
      </c>
      <c r="P48" s="61">
        <v>0</v>
      </c>
      <c r="Q48" s="61">
        <v>0</v>
      </c>
      <c r="R48" s="75">
        <v>0</v>
      </c>
    </row>
    <row r="49" spans="1:18" s="1" customFormat="1" ht="15.75">
      <c r="A49" s="21" t="s">
        <v>9</v>
      </c>
      <c r="B49" s="22" t="s">
        <v>40</v>
      </c>
      <c r="C49" s="17">
        <v>800</v>
      </c>
      <c r="D49" s="74">
        <v>0</v>
      </c>
      <c r="E49" s="61">
        <v>0</v>
      </c>
      <c r="F49" s="61">
        <v>0</v>
      </c>
      <c r="G49" s="61">
        <v>0</v>
      </c>
      <c r="H49" s="75">
        <v>0</v>
      </c>
      <c r="I49" s="68">
        <f>N49-D49</f>
        <v>1</v>
      </c>
      <c r="J49" s="58">
        <f>O49-E49</f>
        <v>1</v>
      </c>
      <c r="K49" s="58">
        <f>P49-F49</f>
        <v>0</v>
      </c>
      <c r="L49" s="58">
        <f>Q49-G49</f>
        <v>0</v>
      </c>
      <c r="M49" s="86">
        <f>R49-H49</f>
        <v>0</v>
      </c>
      <c r="N49" s="74">
        <v>1</v>
      </c>
      <c r="O49" s="61">
        <v>1</v>
      </c>
      <c r="P49" s="61">
        <v>0</v>
      </c>
      <c r="Q49" s="61">
        <v>0</v>
      </c>
      <c r="R49" s="75">
        <v>0</v>
      </c>
    </row>
    <row r="50" spans="1:18" s="1" customFormat="1" ht="15.75">
      <c r="A50" s="24" t="s">
        <v>25</v>
      </c>
      <c r="B50" s="22" t="s">
        <v>41</v>
      </c>
      <c r="C50" s="17"/>
      <c r="D50" s="74">
        <v>8500</v>
      </c>
      <c r="E50" s="61">
        <v>8500</v>
      </c>
      <c r="F50" s="61">
        <v>0</v>
      </c>
      <c r="G50" s="61">
        <v>0</v>
      </c>
      <c r="H50" s="75">
        <v>0</v>
      </c>
      <c r="I50" s="68">
        <f t="shared" si="0"/>
        <v>6850.4</v>
      </c>
      <c r="J50" s="58">
        <f t="shared" si="1"/>
        <v>6850.4</v>
      </c>
      <c r="K50" s="58">
        <f t="shared" si="2"/>
        <v>0</v>
      </c>
      <c r="L50" s="58">
        <f t="shared" si="3"/>
        <v>0</v>
      </c>
      <c r="M50" s="86">
        <f t="shared" si="4"/>
        <v>0</v>
      </c>
      <c r="N50" s="74">
        <v>15350.4</v>
      </c>
      <c r="O50" s="74">
        <v>15350.4</v>
      </c>
      <c r="P50" s="61">
        <v>0</v>
      </c>
      <c r="Q50" s="61">
        <v>0</v>
      </c>
      <c r="R50" s="75">
        <v>0</v>
      </c>
    </row>
    <row r="51" spans="1:18" s="36" customFormat="1" ht="15.75">
      <c r="A51" s="52" t="s">
        <v>12</v>
      </c>
      <c r="B51" s="51" t="s">
        <v>42</v>
      </c>
      <c r="C51" s="53"/>
      <c r="D51" s="72">
        <v>8500</v>
      </c>
      <c r="E51" s="60">
        <v>8500</v>
      </c>
      <c r="F51" s="60">
        <v>0</v>
      </c>
      <c r="G51" s="60">
        <v>0</v>
      </c>
      <c r="H51" s="73">
        <v>0</v>
      </c>
      <c r="I51" s="70">
        <f t="shared" si="0"/>
        <v>6850.4</v>
      </c>
      <c r="J51" s="59">
        <f t="shared" si="1"/>
        <v>6850.4</v>
      </c>
      <c r="K51" s="59">
        <f t="shared" si="2"/>
        <v>0</v>
      </c>
      <c r="L51" s="59">
        <f t="shared" si="3"/>
        <v>0</v>
      </c>
      <c r="M51" s="87">
        <f t="shared" si="4"/>
        <v>0</v>
      </c>
      <c r="N51" s="72">
        <v>15350.4</v>
      </c>
      <c r="O51" s="72">
        <v>15350.4</v>
      </c>
      <c r="P51" s="60">
        <v>0</v>
      </c>
      <c r="Q51" s="60">
        <v>0</v>
      </c>
      <c r="R51" s="73">
        <v>0</v>
      </c>
    </row>
    <row r="52" spans="1:18" ht="31.5">
      <c r="A52" s="18" t="s">
        <v>11</v>
      </c>
      <c r="B52" s="22" t="s">
        <v>42</v>
      </c>
      <c r="C52" s="17">
        <v>200</v>
      </c>
      <c r="D52" s="74">
        <v>8500</v>
      </c>
      <c r="E52" s="61">
        <v>8500</v>
      </c>
      <c r="F52" s="61">
        <v>0</v>
      </c>
      <c r="G52" s="61">
        <v>0</v>
      </c>
      <c r="H52" s="75">
        <v>0</v>
      </c>
      <c r="I52" s="68">
        <f t="shared" si="0"/>
        <v>6850.4</v>
      </c>
      <c r="J52" s="58">
        <f t="shared" si="1"/>
        <v>6850.4</v>
      </c>
      <c r="K52" s="58">
        <f t="shared" si="2"/>
        <v>0</v>
      </c>
      <c r="L52" s="58">
        <f t="shared" si="3"/>
        <v>0</v>
      </c>
      <c r="M52" s="86">
        <f t="shared" si="4"/>
        <v>0</v>
      </c>
      <c r="N52" s="74">
        <v>15350.4</v>
      </c>
      <c r="O52" s="74">
        <v>15350.4</v>
      </c>
      <c r="P52" s="61">
        <v>0</v>
      </c>
      <c r="Q52" s="61">
        <v>0</v>
      </c>
      <c r="R52" s="75">
        <v>0</v>
      </c>
    </row>
    <row r="53" spans="1:18" s="1" customFormat="1" ht="15.75" hidden="1">
      <c r="A53" s="26" t="s">
        <v>29</v>
      </c>
      <c r="B53" s="22" t="s">
        <v>43</v>
      </c>
      <c r="C53" s="17"/>
      <c r="D53" s="74">
        <v>3500</v>
      </c>
      <c r="E53" s="61">
        <v>3500</v>
      </c>
      <c r="F53" s="61">
        <v>0</v>
      </c>
      <c r="G53" s="61">
        <v>0</v>
      </c>
      <c r="H53" s="75">
        <v>0</v>
      </c>
      <c r="I53" s="68">
        <f t="shared" si="0"/>
        <v>0</v>
      </c>
      <c r="J53" s="58">
        <f t="shared" si="1"/>
        <v>0</v>
      </c>
      <c r="K53" s="58">
        <f t="shared" si="2"/>
        <v>0</v>
      </c>
      <c r="L53" s="58">
        <f t="shared" si="3"/>
        <v>0</v>
      </c>
      <c r="M53" s="86">
        <f t="shared" si="4"/>
        <v>0</v>
      </c>
      <c r="N53" s="74">
        <v>3500</v>
      </c>
      <c r="O53" s="61">
        <v>3500</v>
      </c>
      <c r="P53" s="61">
        <v>0</v>
      </c>
      <c r="Q53" s="61">
        <v>0</v>
      </c>
      <c r="R53" s="75">
        <v>0</v>
      </c>
    </row>
    <row r="54" spans="1:18" s="36" customFormat="1" ht="15.75" hidden="1">
      <c r="A54" s="52" t="s">
        <v>12</v>
      </c>
      <c r="B54" s="51" t="s">
        <v>44</v>
      </c>
      <c r="C54" s="53"/>
      <c r="D54" s="72">
        <v>3500</v>
      </c>
      <c r="E54" s="60">
        <v>3500</v>
      </c>
      <c r="F54" s="60">
        <v>0</v>
      </c>
      <c r="G54" s="60">
        <v>0</v>
      </c>
      <c r="H54" s="73">
        <v>0</v>
      </c>
      <c r="I54" s="70">
        <f t="shared" si="0"/>
        <v>0</v>
      </c>
      <c r="J54" s="59">
        <f t="shared" si="1"/>
        <v>0</v>
      </c>
      <c r="K54" s="59">
        <f t="shared" si="2"/>
        <v>0</v>
      </c>
      <c r="L54" s="59">
        <f t="shared" si="3"/>
        <v>0</v>
      </c>
      <c r="M54" s="87">
        <f t="shared" si="4"/>
        <v>0</v>
      </c>
      <c r="N54" s="72">
        <v>3500</v>
      </c>
      <c r="O54" s="60">
        <v>3500</v>
      </c>
      <c r="P54" s="60">
        <v>0</v>
      </c>
      <c r="Q54" s="60">
        <v>0</v>
      </c>
      <c r="R54" s="73">
        <v>0</v>
      </c>
    </row>
    <row r="55" spans="1:18" ht="32.25" hidden="1" thickBot="1">
      <c r="A55" s="18" t="s">
        <v>11</v>
      </c>
      <c r="B55" s="22" t="s">
        <v>44</v>
      </c>
      <c r="C55" s="17">
        <v>200</v>
      </c>
      <c r="D55" s="82">
        <v>3500</v>
      </c>
      <c r="E55" s="83">
        <v>3500</v>
      </c>
      <c r="F55" s="83">
        <v>0</v>
      </c>
      <c r="G55" s="83">
        <v>0</v>
      </c>
      <c r="H55" s="84">
        <v>0</v>
      </c>
      <c r="I55" s="88">
        <f t="shared" si="0"/>
        <v>0</v>
      </c>
      <c r="J55" s="89">
        <f t="shared" si="1"/>
        <v>0</v>
      </c>
      <c r="K55" s="89">
        <f t="shared" si="2"/>
        <v>0</v>
      </c>
      <c r="L55" s="89">
        <f t="shared" si="3"/>
        <v>0</v>
      </c>
      <c r="M55" s="90">
        <f t="shared" si="4"/>
        <v>0</v>
      </c>
      <c r="N55" s="82">
        <v>3500</v>
      </c>
      <c r="O55" s="83">
        <v>3500</v>
      </c>
      <c r="P55" s="83">
        <v>0</v>
      </c>
      <c r="Q55" s="83">
        <v>0</v>
      </c>
      <c r="R55" s="84">
        <v>0</v>
      </c>
    </row>
  </sheetData>
  <sheetProtection/>
  <mergeCells count="7">
    <mergeCell ref="D5:H5"/>
    <mergeCell ref="D2:H2"/>
    <mergeCell ref="I2:M2"/>
    <mergeCell ref="I5:M5"/>
    <mergeCell ref="N2:R2"/>
    <mergeCell ref="N5:R5"/>
    <mergeCell ref="A3:R3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2020-12-15T06:16:55Z</cp:lastPrinted>
  <dcterms:created xsi:type="dcterms:W3CDTF">2006-09-16T00:00:00Z</dcterms:created>
  <dcterms:modified xsi:type="dcterms:W3CDTF">2023-09-28T05:40:40Z</dcterms:modified>
  <cp:category/>
  <cp:version/>
  <cp:contentType/>
  <cp:contentStatus/>
</cp:coreProperties>
</file>